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9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D58" i="1"/>
  <c r="C45"/>
  <c r="G45" s="1"/>
  <c r="H45" s="1"/>
  <c r="H46" s="1"/>
  <c r="H42"/>
  <c r="H32"/>
  <c r="D42"/>
  <c r="D54" s="1"/>
  <c r="E42"/>
  <c r="F42"/>
  <c r="C42"/>
  <c r="F20"/>
  <c r="F18"/>
  <c r="G18" s="1"/>
  <c r="C16" i="2"/>
  <c r="C18" s="1"/>
  <c r="G23" i="1"/>
  <c r="H24" s="1"/>
  <c r="G32"/>
  <c r="E54"/>
  <c r="G17"/>
  <c r="G15"/>
  <c r="G8"/>
  <c r="G7"/>
  <c r="G42" l="1"/>
  <c r="G20"/>
  <c r="F54"/>
  <c r="G19"/>
  <c r="G54" s="1"/>
  <c r="C54"/>
</calcChain>
</file>

<file path=xl/sharedStrings.xml><?xml version="1.0" encoding="utf-8"?>
<sst xmlns="http://schemas.openxmlformats.org/spreadsheetml/2006/main" count="89" uniqueCount="84">
  <si>
    <t>ประกาศคณะกรรมการมาตรฐานการบริหารงานบุคคลส่วนท้องถิ่น</t>
  </si>
  <si>
    <t>เรื่อง  การจำแนกรายจ่ายค่าใช้จ่ายเงินเดือน ประโยชน์ตอบแทนและเงินค่าจ้าง</t>
  </si>
  <si>
    <t>ของพนักงานส่วนท้องถิ่น และลูกจ้าง ลงวันที่  26  กรกฎาคม  2544</t>
  </si>
  <si>
    <t>ลำดับที่</t>
  </si>
  <si>
    <t>รายการ</t>
  </si>
  <si>
    <t>สำนักปลัด</t>
  </si>
  <si>
    <t>กองคลัง</t>
  </si>
  <si>
    <t>กองช่าง</t>
  </si>
  <si>
    <t>รวม</t>
  </si>
  <si>
    <t>อบต.</t>
  </si>
  <si>
    <t>(บาท)</t>
  </si>
  <si>
    <t>เงินเดือนและเงินเพิ่มอื่น ๆ ที่จ่ายควบกับเงินเดือน</t>
  </si>
  <si>
    <t xml:space="preserve"> (1) เงินเดือน (ข้าราชการ/พนักงานส่วนท้องถิ่น)</t>
  </si>
  <si>
    <t xml:space="preserve"> (2) เงินประจำตำแหน่งของผู้บริหาร (ข้าราชการ/</t>
  </si>
  <si>
    <t>พนักงานส่วนท้องถิ่น)</t>
  </si>
  <si>
    <t xml:space="preserve"> (3) เงินเพิ่มอื่น ๆ ที่จ่ายควบกับเงินเดือน</t>
  </si>
  <si>
    <t xml:space="preserve"> - เงินเพิ่มค่าวิชา (พ.ค.ว.)</t>
  </si>
  <si>
    <t xml:space="preserve"> -เงินเพิ่มพิเศษสำหรับการสู้รบ (พ.ส.ร.)</t>
  </si>
  <si>
    <t xml:space="preserve"> -เงินเพิ่มพิเศษสำหรับค่าภาษามาลายู (พ.ภ.ม.)</t>
  </si>
  <si>
    <t xml:space="preserve"> -เงินเพิ่มค่าครองชีพชั่วคราว พนักงานส่วนตำบล</t>
  </si>
  <si>
    <t xml:space="preserve"> -เงินค่าตอบแทนรายเดือนพนักงานส่วนตำบล</t>
  </si>
  <si>
    <t>ค่าจ้าง</t>
  </si>
  <si>
    <t xml:space="preserve"> (1) เงินค่าจ้างประจำ</t>
  </si>
  <si>
    <t xml:space="preserve"> (2) เงินค่าจ้างชั่วคราว</t>
  </si>
  <si>
    <t xml:space="preserve"> -เงินเพิ่มค่าครองชีพชั่วคราว พนักงานจ้าง</t>
  </si>
  <si>
    <t>ประโยชน์ตอบแทนอื่น</t>
  </si>
  <si>
    <t xml:space="preserve"> (1) เงินสวัสดิการเกี่ยวกับเบี้ยกันดาร/พื้นที่เสี่ยงภัย/พื้นที่พิเศษ</t>
  </si>
  <si>
    <t xml:space="preserve"> (2) เงินสวัสดิการเกี่ยวกับการช่วยเหลือบุตร</t>
  </si>
  <si>
    <t xml:space="preserve"> (3) เงินสวัสดิการเกี่ยวกับการศึกษาบุตร รวมถึงเงินทุนสนับสนุน</t>
  </si>
  <si>
    <t>การศึกษาแก่บุตรข้าราชการและลูกจ้างประจำ</t>
  </si>
  <si>
    <t xml:space="preserve"> (4) เงินสวัสดิการเกี่ยวกับการรักษาพยาบาล</t>
  </si>
  <si>
    <t xml:space="preserve"> (5) เงินตอบแทนผู้ปฎิบัติงานด้านความเจ็บป่วยนอกเวลาราชการ</t>
  </si>
  <si>
    <t>และในวันหยุดราชการเฉพาะสำหรับข้าราชการ/พนักงานส่วน</t>
  </si>
  <si>
    <t>ท้องถิ่นและลูกจ้าง (แพทย์ พยาบาล ทันตแพทย์ ฯลฯ)</t>
  </si>
  <si>
    <t xml:space="preserve"> (6) เงินเพิ่มพิเศษสำหรับบุคลากรทางด้านการแพทย์และสาธารณสุข</t>
  </si>
  <si>
    <t>สำหรับแพทย์ ทันตแพทย์ และเภสัชกรที่ไม่ปฏิบัติเวชปฎิบัติส่วนตัว</t>
  </si>
  <si>
    <t xml:space="preserve"> (7) เงินค่าเช่าบ้าน</t>
  </si>
  <si>
    <t xml:space="preserve"> (8) เงินทำขวัญข้าราชการ/พนักงานส่วนท้องถิ่นและลูกจ้างซึ่งได้</t>
  </si>
  <si>
    <t>รับอันตรายหรือเจ็บป่วย เพราะการปฏิบัติหน้าที่</t>
  </si>
  <si>
    <t xml:space="preserve"> (9) เงินเกี่ยวกับศพข้าราชการ/พนักงานส่วนท้องถิ่นและลูกจ้าง</t>
  </si>
  <si>
    <t>ซึ่งถึงแก่ความตายในระหว่างเดินทางไปราชการ</t>
  </si>
  <si>
    <t xml:space="preserve"> (10) เงินบำเหน็จลูกจ้างประจำ</t>
  </si>
  <si>
    <t xml:space="preserve"> (11) เงินช่วยเหลือค่าครองชีพผู้รับบำนาญของข้าราชการ/</t>
  </si>
  <si>
    <t>พนักงานส่วนตำบล ที่มิใช่ตำแหน่งครู (ชคบ.) รวมถึงเงินช่วยเหลือ</t>
  </si>
  <si>
    <t>รายเดือนผู้รับบำนาญซึ่งลาออกจากราชการก่อนเกษียณอายุ</t>
  </si>
  <si>
    <t>ของกรุงเทพมหานคร (ชรบ.)</t>
  </si>
  <si>
    <t xml:space="preserve"> (12) เงินสมทบกองทุนประกันสังคม</t>
  </si>
  <si>
    <t xml:space="preserve"> (13) เงินทดแทนข้าราชการวิสามัญ</t>
  </si>
  <si>
    <t xml:space="preserve"> (14) เงินสำรองสำหรับเงินเดือน และค่าจ้างที่กำหนดใหม่</t>
  </si>
  <si>
    <t xml:space="preserve"> (15) เงินสมทบกองทุนบำเหน็จบำนาญข้าราชการส่วนท้องถิ่น</t>
  </si>
  <si>
    <t xml:space="preserve"> (16) เงินสมทบกองทุนบำเหน็จบำนาญข้าราชการกรุงเทพมหานคร</t>
  </si>
  <si>
    <t xml:space="preserve"> (17) บำเหน็จความชอบค่าทดแทน และการช่วยเหลือเจ้าหน้าที่</t>
  </si>
  <si>
    <t>และประชาชนผู้ปฏิบัติหน้าที่ราชการหรือช่วยราชการเนื่องจาก</t>
  </si>
  <si>
    <t>ป้องกันอธิปไตยและรักษาความสงบเรียบร้อย ของประเทศ</t>
  </si>
  <si>
    <t xml:space="preserve"> (18) ค่าใช้จ่าย ตามข้อ 7 วรรคสองของประกาศคณะกรรมการ</t>
  </si>
  <si>
    <t>มาตรฐานการบริหารงานบุคคลส่วนท้องถิ่น เรื่องกำหนดมาตรฐาน</t>
  </si>
  <si>
    <t>กลางการบริหารงานบุคคลส่วนท้องถิ่น ลงวันที่ 25 มิถุนายน พ.ศ.2544</t>
  </si>
  <si>
    <t xml:space="preserve"> (19) เงินประโยชน์ตอบแทนอื่นเป็นกรณีพิเศษ</t>
  </si>
  <si>
    <t>คิดเป็นร้อยละ</t>
  </si>
  <si>
    <t>กองการศึกษา</t>
  </si>
  <si>
    <t xml:space="preserve">     (ส่วนต่างของครูผู้ดูแลเด็ก)</t>
  </si>
  <si>
    <t>ร้อยละของการตั้งงบประมาณเงินอุดหนุนประจำปีงบประมาณ พ.ศ.2560</t>
  </si>
  <si>
    <t>องค์การบริหารส่วนตำบลเวียงตาล  อำเภอห้างฉัตร  จังหวัดลำปาง</t>
  </si>
  <si>
    <t>ประเภท</t>
  </si>
  <si>
    <t>จำนวน</t>
  </si>
  <si>
    <t>หมายเหตุ</t>
  </si>
  <si>
    <t>ประเภทอุดหนุนส่วนราชการ</t>
  </si>
  <si>
    <t>ประเภทเงินอุดหนุนเอกชน</t>
  </si>
  <si>
    <t>ประเภทเงินอุดหนุนกิจการที่เป็นสาธารณะประโยชน์</t>
  </si>
  <si>
    <t>อุดหนุนโรงเรียนบ้านสันทราย</t>
  </si>
  <si>
    <t>อุดหนุนโรงเรียนบ้านยางอ้อย</t>
  </si>
  <si>
    <t>อุดหนุนโรงเรียนเวียงตาลพิทยาคม</t>
  </si>
  <si>
    <t>อุดหนุน กศน.</t>
  </si>
  <si>
    <t>อุดหนุนกิ่งกาชาดอำเภอห้างฉัตร</t>
  </si>
  <si>
    <t>อุดหนุนอำเภอห้างฉ้ตร</t>
  </si>
  <si>
    <t>อุดหนุนสำนักงานวัฒนธรรมจังหวัด</t>
  </si>
  <si>
    <t>อุดหนุนสภาวัฒนธรรมตำบลเวียงตาล</t>
  </si>
  <si>
    <t>เงินรายได้ไม่รวมเงินอุดหนุนปีที่ผ่านมา (ปี พ.ศ. 2558)</t>
  </si>
  <si>
    <t>(คิดเฉพาะของ เปีย ของครูไม่คิดเพราะเป็นเงินอุดหนุน)</t>
  </si>
  <si>
    <t>(คิดเฉพาะของ ซิก กะ ฝ้าย และส่วนต่างของครู ผดด.ที่กรมจัดสรรมาไม่ครบ)</t>
  </si>
  <si>
    <t>(ของพี่ดาว)</t>
  </si>
  <si>
    <t>งบประมาณรายจ่ายประจำปี พ.ศ.2562 = 49,133,000</t>
  </si>
  <si>
    <t>ค่าใช้จ่ายด้านบุคลากร  = 15,080,324</t>
  </si>
  <si>
    <r>
      <t xml:space="preserve"> = </t>
    </r>
    <r>
      <rPr>
        <u/>
        <sz val="13"/>
        <rFont val="TH Niramit AS"/>
      </rPr>
      <t>15,080,324*100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</si>
</sst>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4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Niramit AS"/>
    </font>
    <font>
      <sz val="13"/>
      <color theme="1"/>
      <name val="Tahoma"/>
      <family val="2"/>
      <charset val="222"/>
      <scheme val="minor"/>
    </font>
    <font>
      <sz val="13"/>
      <name val="TH Niramit AS"/>
    </font>
    <font>
      <sz val="13"/>
      <name val="Arial"/>
      <family val="2"/>
    </font>
    <font>
      <u/>
      <sz val="13"/>
      <name val="TH Niramit AS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16"/>
      <color theme="1"/>
      <name val="TH Niramit AS"/>
    </font>
    <font>
      <sz val="16"/>
      <name val="TH Niramit AS"/>
    </font>
    <font>
      <b/>
      <sz val="16"/>
      <name val="TH Niramit AS"/>
    </font>
    <font>
      <sz val="13"/>
      <color theme="1"/>
      <name val="TH Niramit AS"/>
    </font>
    <font>
      <sz val="13"/>
      <color theme="1"/>
      <name val="Agency FB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7" xfId="1" applyFont="1" applyBorder="1"/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188" fontId="4" fillId="0" borderId="4" xfId="2" applyNumberFormat="1" applyFont="1" applyBorder="1"/>
    <xf numFmtId="0" fontId="4" fillId="0" borderId="5" xfId="1" applyFont="1" applyBorder="1"/>
    <xf numFmtId="188" fontId="4" fillId="0" borderId="5" xfId="2" applyNumberFormat="1" applyFont="1" applyBorder="1"/>
    <xf numFmtId="0" fontId="4" fillId="0" borderId="6" xfId="1" applyFont="1" applyBorder="1"/>
    <xf numFmtId="188" fontId="4" fillId="0" borderId="6" xfId="2" applyNumberFormat="1" applyFont="1" applyBorder="1"/>
    <xf numFmtId="0" fontId="4" fillId="0" borderId="3" xfId="1" applyFont="1" applyBorder="1"/>
    <xf numFmtId="0" fontId="4" fillId="0" borderId="3" xfId="1" applyFont="1" applyBorder="1" applyAlignment="1">
      <alignment horizontal="right"/>
    </xf>
    <xf numFmtId="188" fontId="4" fillId="0" borderId="3" xfId="2" applyNumberFormat="1" applyFont="1" applyBorder="1"/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2" fontId="4" fillId="0" borderId="0" xfId="1" applyNumberFormat="1" applyFont="1"/>
    <xf numFmtId="2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188" fontId="4" fillId="0" borderId="7" xfId="2" applyNumberFormat="1" applyFont="1" applyBorder="1"/>
    <xf numFmtId="0" fontId="4" fillId="0" borderId="8" xfId="1" applyFont="1" applyBorder="1"/>
    <xf numFmtId="188" fontId="4" fillId="0" borderId="8" xfId="2" applyNumberFormat="1" applyFont="1" applyBorder="1"/>
    <xf numFmtId="0" fontId="8" fillId="0" borderId="0" xfId="0" applyFont="1"/>
    <xf numFmtId="187" fontId="10" fillId="0" borderId="0" xfId="3" applyNumberFormat="1" applyFont="1" applyBorder="1" applyAlignment="1">
      <alignment horizontal="left"/>
    </xf>
    <xf numFmtId="187" fontId="10" fillId="0" borderId="0" xfId="3" applyNumberFormat="1" applyFont="1" applyBorder="1" applyAlignment="1">
      <alignment horizontal="center"/>
    </xf>
    <xf numFmtId="43" fontId="8" fillId="0" borderId="0" xfId="3" applyFont="1"/>
    <xf numFmtId="187" fontId="11" fillId="0" borderId="0" xfId="3" applyNumberFormat="1" applyFont="1" applyBorder="1" applyAlignment="1">
      <alignment horizontal="center"/>
    </xf>
    <xf numFmtId="187" fontId="10" fillId="0" borderId="0" xfId="3" applyNumberFormat="1" applyFont="1" applyBorder="1"/>
    <xf numFmtId="43" fontId="9" fillId="0" borderId="3" xfId="3" applyFont="1" applyBorder="1"/>
    <xf numFmtId="43" fontId="9" fillId="0" borderId="1" xfId="3" applyFont="1" applyBorder="1" applyAlignment="1">
      <alignment horizontal="center"/>
    </xf>
    <xf numFmtId="43" fontId="9" fillId="0" borderId="2" xfId="3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43" fontId="8" fillId="0" borderId="7" xfId="3" applyFont="1" applyBorder="1"/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187" fontId="10" fillId="0" borderId="4" xfId="3" applyNumberFormat="1" applyFont="1" applyBorder="1" applyAlignment="1">
      <alignment horizontal="left"/>
    </xf>
    <xf numFmtId="43" fontId="10" fillId="0" borderId="4" xfId="3" applyFont="1" applyBorder="1" applyAlignment="1">
      <alignment horizontal="center"/>
    </xf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43" fontId="8" fillId="0" borderId="4" xfId="3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187" fontId="10" fillId="0" borderId="6" xfId="3" applyNumberFormat="1" applyFont="1" applyBorder="1" applyAlignment="1">
      <alignment horizontal="left"/>
    </xf>
    <xf numFmtId="43" fontId="8" fillId="0" borderId="6" xfId="3" applyFont="1" applyBorder="1"/>
    <xf numFmtId="0" fontId="8" fillId="0" borderId="5" xfId="0" applyFont="1" applyBorder="1"/>
    <xf numFmtId="188" fontId="4" fillId="0" borderId="11" xfId="2" applyNumberFormat="1" applyFont="1" applyBorder="1" applyAlignment="1">
      <alignment horizontal="center"/>
    </xf>
    <xf numFmtId="187" fontId="4" fillId="0" borderId="4" xfId="2" applyFont="1" applyBorder="1" applyAlignment="1">
      <alignment horizontal="center"/>
    </xf>
    <xf numFmtId="43" fontId="12" fillId="0" borderId="0" xfId="3" applyFont="1"/>
    <xf numFmtId="43" fontId="13" fillId="0" borderId="0" xfId="0" applyNumberFormat="1" applyFont="1"/>
    <xf numFmtId="188" fontId="3" fillId="0" borderId="0" xfId="0" applyNumberFormat="1" applyFont="1"/>
    <xf numFmtId="0" fontId="3" fillId="0" borderId="4" xfId="0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4">
    <cellStyle name="เครื่องหมายจุลภาค" xfId="3" builtin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1065934</xdr:colOff>
      <xdr:row>26</xdr:row>
      <xdr:rowOff>235529</xdr:rowOff>
    </xdr:from>
    <xdr:to>
      <xdr:col>10</xdr:col>
      <xdr:colOff>399184</xdr:colOff>
      <xdr:row>27</xdr:row>
      <xdr:rowOff>209550</xdr:rowOff>
    </xdr:to>
    <xdr:sp macro="" textlink="">
      <xdr:nvSpPr>
        <xdr:cNvPr id="2" name="TextBox 1"/>
        <xdr:cNvSpPr txBox="1"/>
      </xdr:nvSpPr>
      <xdr:spPr>
        <a:xfrm>
          <a:off x="10886209" y="5893379"/>
          <a:ext cx="466725" cy="28834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>
              <a:latin typeface="TH Niramit AS" pitchFamily="2" charset="-34"/>
              <a:cs typeface="TH Niramit AS" pitchFamily="2" charset="-34"/>
            </a:rPr>
            <a:t>5%</a:t>
          </a:r>
          <a:r>
            <a:rPr lang="en-US" sz="1600" baseline="0">
              <a:latin typeface="TH Niramit AS" pitchFamily="2" charset="-34"/>
              <a:cs typeface="TH Niramit AS" pitchFamily="2" charset="-34"/>
            </a:rPr>
            <a:t> =</a:t>
          </a:r>
          <a:endParaRPr lang="th-TH" sz="1600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topLeftCell="A43" workbookViewId="0">
      <selection activeCell="K48" sqref="K48:K49"/>
    </sheetView>
  </sheetViews>
  <sheetFormatPr defaultRowHeight="16.5"/>
  <cols>
    <col min="1" max="1" width="5.5" style="1" customWidth="1"/>
    <col min="2" max="2" width="41.25" style="1" customWidth="1"/>
    <col min="3" max="3" width="9.875" style="1" customWidth="1"/>
    <col min="4" max="4" width="8.875" style="1" customWidth="1"/>
    <col min="5" max="5" width="9.25" style="1" customWidth="1"/>
    <col min="6" max="6" width="9.5" style="1" customWidth="1"/>
    <col min="7" max="7" width="9" style="1"/>
    <col min="8" max="8" width="12.125" style="1" bestFit="1" customWidth="1"/>
    <col min="9" max="11" width="11.75" style="1" bestFit="1" customWidth="1"/>
    <col min="12" max="16384" width="9" style="1"/>
  </cols>
  <sheetData>
    <row r="1" spans="1:8" ht="20.25">
      <c r="A1" s="58" t="s">
        <v>0</v>
      </c>
      <c r="B1" s="58"/>
      <c r="C1" s="58"/>
      <c r="D1" s="58"/>
      <c r="E1" s="58"/>
      <c r="F1" s="58"/>
      <c r="G1" s="58"/>
    </row>
    <row r="2" spans="1:8" ht="20.25">
      <c r="A2" s="58" t="s">
        <v>1</v>
      </c>
      <c r="B2" s="58"/>
      <c r="C2" s="58"/>
      <c r="D2" s="58"/>
      <c r="E2" s="58"/>
      <c r="F2" s="58"/>
      <c r="G2" s="58"/>
    </row>
    <row r="3" spans="1:8" ht="20.25">
      <c r="A3" s="58" t="s">
        <v>2</v>
      </c>
      <c r="B3" s="58"/>
      <c r="C3" s="58"/>
      <c r="D3" s="58"/>
      <c r="E3" s="58"/>
      <c r="F3" s="58"/>
      <c r="G3" s="58"/>
    </row>
    <row r="4" spans="1:8" ht="20.25">
      <c r="A4" s="56" t="s">
        <v>3</v>
      </c>
      <c r="B4" s="56" t="s">
        <v>4</v>
      </c>
      <c r="C4" s="2" t="s">
        <v>5</v>
      </c>
      <c r="D4" s="56" t="s">
        <v>6</v>
      </c>
      <c r="E4" s="56" t="s">
        <v>7</v>
      </c>
      <c r="F4" s="56" t="s">
        <v>59</v>
      </c>
      <c r="G4" s="2" t="s">
        <v>8</v>
      </c>
    </row>
    <row r="5" spans="1:8" ht="20.25">
      <c r="A5" s="57"/>
      <c r="B5" s="57"/>
      <c r="C5" s="3" t="s">
        <v>9</v>
      </c>
      <c r="D5" s="57"/>
      <c r="E5" s="57"/>
      <c r="F5" s="57"/>
      <c r="G5" s="3" t="s">
        <v>10</v>
      </c>
    </row>
    <row r="6" spans="1:8" ht="20.25">
      <c r="A6" s="4">
        <v>1</v>
      </c>
      <c r="B6" s="5" t="s">
        <v>11</v>
      </c>
      <c r="C6" s="5"/>
      <c r="D6" s="5"/>
      <c r="E6" s="5"/>
      <c r="F6" s="5"/>
      <c r="G6" s="5"/>
    </row>
    <row r="7" spans="1:8" ht="20.25">
      <c r="A7" s="6"/>
      <c r="B7" s="7" t="s">
        <v>12</v>
      </c>
      <c r="C7" s="8">
        <v>5888520</v>
      </c>
      <c r="D7" s="8">
        <v>2241900</v>
      </c>
      <c r="E7" s="8">
        <v>1725480</v>
      </c>
      <c r="F7" s="8">
        <v>376080</v>
      </c>
      <c r="G7" s="8">
        <f>C7+D7+E7+F7</f>
        <v>10231980</v>
      </c>
      <c r="H7" s="1" t="s">
        <v>78</v>
      </c>
    </row>
    <row r="8" spans="1:8" ht="20.25">
      <c r="A8" s="6"/>
      <c r="B8" s="7" t="s">
        <v>13</v>
      </c>
      <c r="C8" s="8">
        <v>168000</v>
      </c>
      <c r="D8" s="8">
        <v>42000</v>
      </c>
      <c r="E8" s="8">
        <v>42000</v>
      </c>
      <c r="F8" s="8">
        <v>42000</v>
      </c>
      <c r="G8" s="8">
        <f>C8+D8+E8+F8</f>
        <v>294000</v>
      </c>
    </row>
    <row r="9" spans="1:8" ht="20.25">
      <c r="A9" s="6"/>
      <c r="B9" s="7" t="s">
        <v>14</v>
      </c>
      <c r="C9" s="8"/>
      <c r="D9" s="8"/>
      <c r="E9" s="8"/>
      <c r="F9" s="8"/>
      <c r="G9" s="8"/>
    </row>
    <row r="10" spans="1:8" ht="20.25">
      <c r="A10" s="6"/>
      <c r="B10" s="7" t="s">
        <v>15</v>
      </c>
      <c r="C10" s="8"/>
      <c r="D10" s="8"/>
      <c r="E10" s="8"/>
      <c r="F10" s="8"/>
      <c r="G10" s="8"/>
    </row>
    <row r="11" spans="1:8" ht="20.25">
      <c r="A11" s="6"/>
      <c r="B11" s="7" t="s">
        <v>16</v>
      </c>
      <c r="C11" s="8"/>
      <c r="D11" s="8"/>
      <c r="E11" s="8"/>
      <c r="F11" s="8"/>
      <c r="G11" s="8"/>
    </row>
    <row r="12" spans="1:8" ht="20.25">
      <c r="A12" s="6"/>
      <c r="B12" s="7" t="s">
        <v>17</v>
      </c>
      <c r="C12" s="8"/>
      <c r="D12" s="8"/>
      <c r="E12" s="8"/>
      <c r="F12" s="8"/>
      <c r="G12" s="8"/>
    </row>
    <row r="13" spans="1:8" ht="20.25">
      <c r="A13" s="6"/>
      <c r="B13" s="7" t="s">
        <v>18</v>
      </c>
      <c r="C13" s="8"/>
      <c r="D13" s="8"/>
      <c r="E13" s="8"/>
      <c r="F13" s="8"/>
      <c r="G13" s="8"/>
    </row>
    <row r="14" spans="1:8" ht="20.25">
      <c r="A14" s="6"/>
      <c r="B14" s="7" t="s">
        <v>19</v>
      </c>
      <c r="C14" s="8"/>
      <c r="D14" s="8"/>
      <c r="E14" s="8"/>
      <c r="F14" s="8"/>
      <c r="G14" s="8"/>
    </row>
    <row r="15" spans="1:8" ht="20.25">
      <c r="A15" s="6"/>
      <c r="B15" s="7" t="s">
        <v>20</v>
      </c>
      <c r="C15" s="8">
        <v>84000</v>
      </c>
      <c r="D15" s="8">
        <v>0</v>
      </c>
      <c r="E15" s="8">
        <v>0</v>
      </c>
      <c r="F15" s="8">
        <v>0</v>
      </c>
      <c r="G15" s="8">
        <f>C15</f>
        <v>84000</v>
      </c>
    </row>
    <row r="16" spans="1:8" ht="20.25">
      <c r="A16" s="6">
        <v>2</v>
      </c>
      <c r="B16" s="7" t="s">
        <v>21</v>
      </c>
      <c r="C16" s="8"/>
      <c r="D16" s="8"/>
      <c r="E16" s="8"/>
      <c r="F16" s="8"/>
      <c r="G16" s="8"/>
    </row>
    <row r="17" spans="1:12" ht="20.25">
      <c r="A17" s="6"/>
      <c r="B17" s="7" t="s">
        <v>22</v>
      </c>
      <c r="C17" s="8">
        <v>0</v>
      </c>
      <c r="D17" s="8">
        <v>229200</v>
      </c>
      <c r="E17" s="8">
        <v>0</v>
      </c>
      <c r="F17" s="8">
        <v>0</v>
      </c>
      <c r="G17" s="8">
        <f>D17</f>
        <v>229200</v>
      </c>
      <c r="H17" s="1" t="s">
        <v>80</v>
      </c>
    </row>
    <row r="18" spans="1:12" ht="20.25">
      <c r="A18" s="6"/>
      <c r="B18" s="7" t="s">
        <v>23</v>
      </c>
      <c r="C18" s="8">
        <v>1603800</v>
      </c>
      <c r="D18" s="8">
        <v>323880</v>
      </c>
      <c r="E18" s="8">
        <v>720960</v>
      </c>
      <c r="F18" s="8">
        <f>178200+145200</f>
        <v>323400</v>
      </c>
      <c r="G18" s="8">
        <f>C18+D18+E18+F18</f>
        <v>2972040</v>
      </c>
      <c r="H18" s="1" t="s">
        <v>79</v>
      </c>
    </row>
    <row r="19" spans="1:12" ht="20.25">
      <c r="A19" s="6"/>
      <c r="B19" s="7" t="s">
        <v>60</v>
      </c>
      <c r="C19" s="8">
        <v>0</v>
      </c>
      <c r="D19" s="8">
        <v>0</v>
      </c>
      <c r="E19" s="8">
        <v>0</v>
      </c>
      <c r="F19" s="8">
        <v>193680</v>
      </c>
      <c r="G19" s="8">
        <f>F19</f>
        <v>193680</v>
      </c>
    </row>
    <row r="20" spans="1:12" ht="20.25">
      <c r="A20" s="6"/>
      <c r="B20" s="7" t="s">
        <v>24</v>
      </c>
      <c r="C20" s="8">
        <v>167400</v>
      </c>
      <c r="D20" s="8">
        <v>11340</v>
      </c>
      <c r="E20" s="8">
        <v>71160</v>
      </c>
      <c r="F20" s="8">
        <f>1185*12</f>
        <v>14220</v>
      </c>
      <c r="G20" s="8">
        <f>C20+D20+E20+F20</f>
        <v>264120</v>
      </c>
      <c r="H20" s="52"/>
      <c r="I20" s="52"/>
      <c r="J20" s="52"/>
      <c r="K20" s="52"/>
    </row>
    <row r="21" spans="1:12" ht="21">
      <c r="A21" s="6">
        <v>3</v>
      </c>
      <c r="B21" s="7" t="s">
        <v>25</v>
      </c>
      <c r="C21" s="8"/>
      <c r="D21" s="8"/>
      <c r="E21" s="8"/>
      <c r="F21" s="8"/>
      <c r="G21" s="8"/>
      <c r="H21" s="52"/>
      <c r="I21" s="52"/>
      <c r="J21" s="52"/>
      <c r="K21" s="52"/>
      <c r="L21" s="53"/>
    </row>
    <row r="22" spans="1:12" ht="20.25">
      <c r="A22" s="6"/>
      <c r="B22" s="7" t="s">
        <v>26</v>
      </c>
      <c r="C22" s="8"/>
      <c r="D22" s="8"/>
      <c r="E22" s="8"/>
      <c r="F22" s="8"/>
      <c r="G22" s="8"/>
    </row>
    <row r="23" spans="1:12" ht="20.25">
      <c r="A23" s="7"/>
      <c r="B23" s="7" t="s">
        <v>27</v>
      </c>
      <c r="C23" s="50">
        <v>60000</v>
      </c>
      <c r="D23" s="51">
        <v>30000</v>
      </c>
      <c r="E23" s="51">
        <v>20000</v>
      </c>
      <c r="F23" s="51">
        <v>20000</v>
      </c>
      <c r="G23" s="8">
        <f>C23+D23+E23+F23</f>
        <v>130000</v>
      </c>
    </row>
    <row r="24" spans="1:12" ht="20.25">
      <c r="A24" s="7"/>
      <c r="B24" s="7" t="s">
        <v>28</v>
      </c>
      <c r="C24" s="55"/>
      <c r="D24" s="55"/>
      <c r="E24" s="55"/>
      <c r="F24" s="55"/>
      <c r="G24" s="55"/>
      <c r="H24" s="54">
        <f>SUM(C23:G23)</f>
        <v>260000</v>
      </c>
    </row>
    <row r="25" spans="1:12" ht="20.25">
      <c r="A25" s="7"/>
      <c r="B25" s="7" t="s">
        <v>29</v>
      </c>
      <c r="C25" s="8"/>
      <c r="D25" s="8"/>
      <c r="E25" s="8"/>
      <c r="F25" s="8"/>
      <c r="G25" s="8"/>
    </row>
    <row r="26" spans="1:12" ht="20.25">
      <c r="A26" s="7"/>
      <c r="B26" s="7" t="s">
        <v>30</v>
      </c>
      <c r="C26" s="8"/>
      <c r="D26" s="8"/>
      <c r="E26" s="8"/>
      <c r="F26" s="8"/>
      <c r="G26" s="8"/>
    </row>
    <row r="27" spans="1:12" ht="20.25">
      <c r="A27" s="7"/>
      <c r="B27" s="7" t="s">
        <v>31</v>
      </c>
      <c r="C27" s="8"/>
      <c r="D27" s="8"/>
      <c r="E27" s="8"/>
      <c r="F27" s="8"/>
      <c r="G27" s="8"/>
    </row>
    <row r="28" spans="1:12" ht="20.25">
      <c r="A28" s="7"/>
      <c r="B28" s="7" t="s">
        <v>32</v>
      </c>
      <c r="C28" s="8"/>
      <c r="D28" s="8"/>
      <c r="E28" s="8"/>
      <c r="F28" s="8"/>
      <c r="G28" s="8"/>
    </row>
    <row r="29" spans="1:12" ht="20.25">
      <c r="A29" s="7"/>
      <c r="B29" s="7" t="s">
        <v>33</v>
      </c>
      <c r="C29" s="8"/>
      <c r="D29" s="8"/>
      <c r="E29" s="8"/>
      <c r="F29" s="8"/>
      <c r="G29" s="8"/>
    </row>
    <row r="30" spans="1:12" ht="20.25">
      <c r="A30" s="7"/>
      <c r="B30" s="7" t="s">
        <v>34</v>
      </c>
      <c r="C30" s="8"/>
      <c r="D30" s="8"/>
      <c r="E30" s="8"/>
      <c r="F30" s="8"/>
      <c r="G30" s="8"/>
    </row>
    <row r="31" spans="1:12" ht="20.25">
      <c r="A31" s="7"/>
      <c r="B31" s="7" t="s">
        <v>35</v>
      </c>
      <c r="C31" s="8"/>
      <c r="D31" s="8"/>
      <c r="E31" s="8"/>
      <c r="F31" s="8"/>
      <c r="G31" s="8"/>
    </row>
    <row r="32" spans="1:12" ht="20.25">
      <c r="A32" s="7"/>
      <c r="B32" s="7" t="s">
        <v>36</v>
      </c>
      <c r="C32" s="50">
        <v>190000</v>
      </c>
      <c r="D32" s="51">
        <v>36000</v>
      </c>
      <c r="E32" s="51">
        <v>60000</v>
      </c>
      <c r="F32" s="8">
        <v>0</v>
      </c>
      <c r="G32" s="8">
        <f>C32+D32+E32</f>
        <v>286000</v>
      </c>
      <c r="H32" s="54">
        <f>SUM(C32:G32)</f>
        <v>572000</v>
      </c>
    </row>
    <row r="33" spans="1:8" ht="20.25">
      <c r="A33" s="7"/>
      <c r="B33" s="7" t="s">
        <v>37</v>
      </c>
      <c r="C33" s="8"/>
      <c r="D33" s="8"/>
      <c r="E33" s="8"/>
      <c r="F33" s="8"/>
      <c r="G33" s="8"/>
      <c r="H33" s="54"/>
    </row>
    <row r="34" spans="1:8" ht="20.25">
      <c r="A34" s="7"/>
      <c r="B34" s="7" t="s">
        <v>38</v>
      </c>
      <c r="C34" s="8"/>
      <c r="D34" s="8"/>
      <c r="E34" s="8"/>
      <c r="F34" s="8"/>
      <c r="G34" s="8"/>
    </row>
    <row r="35" spans="1:8" ht="20.25">
      <c r="A35" s="7"/>
      <c r="B35" s="7" t="s">
        <v>39</v>
      </c>
      <c r="C35" s="8"/>
      <c r="D35" s="8"/>
      <c r="E35" s="8"/>
      <c r="F35" s="8"/>
      <c r="G35" s="8"/>
    </row>
    <row r="36" spans="1:8" ht="20.25">
      <c r="A36" s="23"/>
      <c r="B36" s="23" t="s">
        <v>40</v>
      </c>
      <c r="C36" s="24"/>
      <c r="D36" s="24"/>
      <c r="E36" s="24"/>
      <c r="F36" s="24"/>
      <c r="G36" s="24"/>
    </row>
    <row r="37" spans="1:8" ht="20.25">
      <c r="A37" s="5"/>
      <c r="B37" s="5" t="s">
        <v>41</v>
      </c>
      <c r="C37" s="22"/>
      <c r="D37" s="22"/>
      <c r="E37" s="22"/>
      <c r="F37" s="22"/>
      <c r="G37" s="22"/>
    </row>
    <row r="38" spans="1:8" ht="20.25">
      <c r="A38" s="7"/>
      <c r="B38" s="7" t="s">
        <v>42</v>
      </c>
      <c r="C38" s="8"/>
      <c r="D38" s="8"/>
      <c r="E38" s="8"/>
      <c r="F38" s="8"/>
      <c r="G38" s="8"/>
    </row>
    <row r="39" spans="1:8" ht="20.25">
      <c r="A39" s="7"/>
      <c r="B39" s="7" t="s">
        <v>43</v>
      </c>
      <c r="C39" s="8"/>
      <c r="D39" s="8"/>
      <c r="E39" s="8"/>
      <c r="F39" s="8"/>
      <c r="G39" s="8"/>
    </row>
    <row r="40" spans="1:8" ht="20.25">
      <c r="A40" s="7"/>
      <c r="B40" s="7" t="s">
        <v>44</v>
      </c>
      <c r="C40" s="8"/>
      <c r="D40" s="8"/>
      <c r="E40" s="8"/>
      <c r="F40" s="8"/>
      <c r="G40" s="8"/>
    </row>
    <row r="41" spans="1:8" ht="20.25">
      <c r="A41" s="7"/>
      <c r="B41" s="7" t="s">
        <v>45</v>
      </c>
      <c r="C41" s="8"/>
      <c r="D41" s="8"/>
      <c r="E41" s="8"/>
      <c r="F41" s="8"/>
      <c r="G41" s="8"/>
    </row>
    <row r="42" spans="1:8" ht="20.25">
      <c r="A42" s="9"/>
      <c r="B42" s="9" t="s">
        <v>46</v>
      </c>
      <c r="C42" s="10">
        <f>(C18+C20)*5%</f>
        <v>88560</v>
      </c>
      <c r="D42" s="10">
        <f t="shared" ref="D42:F42" si="0">(D18+D20)*5%</f>
        <v>16761</v>
      </c>
      <c r="E42" s="10">
        <f t="shared" si="0"/>
        <v>39606</v>
      </c>
      <c r="F42" s="10">
        <f t="shared" si="0"/>
        <v>16881</v>
      </c>
      <c r="G42" s="10">
        <f>SUM(C42:F42)</f>
        <v>161808</v>
      </c>
      <c r="H42" s="54">
        <f>SUM(G42)</f>
        <v>161808</v>
      </c>
    </row>
    <row r="43" spans="1:8" ht="20.25">
      <c r="A43" s="7"/>
      <c r="B43" s="7" t="s">
        <v>47</v>
      </c>
      <c r="C43" s="8"/>
      <c r="D43" s="8"/>
      <c r="E43" s="8"/>
      <c r="F43" s="8"/>
      <c r="G43" s="8"/>
    </row>
    <row r="44" spans="1:8" ht="20.25">
      <c r="A44" s="7"/>
      <c r="B44" s="7" t="s">
        <v>48</v>
      </c>
      <c r="C44" s="8"/>
      <c r="D44" s="8"/>
      <c r="E44" s="8"/>
      <c r="F44" s="8"/>
      <c r="G44" s="8"/>
    </row>
    <row r="45" spans="1:8" ht="20.25">
      <c r="A45" s="7"/>
      <c r="B45" s="7" t="s">
        <v>49</v>
      </c>
      <c r="C45" s="8">
        <f>232896+600</f>
        <v>233496</v>
      </c>
      <c r="D45" s="8">
        <v>0</v>
      </c>
      <c r="E45" s="8">
        <v>0</v>
      </c>
      <c r="F45" s="8">
        <v>0</v>
      </c>
      <c r="G45" s="8">
        <f>SUM(C45:F45)</f>
        <v>233496</v>
      </c>
      <c r="H45" s="54">
        <f>SUM(G45)</f>
        <v>233496</v>
      </c>
    </row>
    <row r="46" spans="1:8" ht="20.25">
      <c r="A46" s="7"/>
      <c r="B46" s="7" t="s">
        <v>50</v>
      </c>
      <c r="C46" s="8"/>
      <c r="D46" s="8"/>
      <c r="E46" s="8"/>
      <c r="F46" s="8"/>
      <c r="G46" s="8"/>
      <c r="H46" s="54">
        <f>SUM(H24:H45)</f>
        <v>1227304</v>
      </c>
    </row>
    <row r="47" spans="1:8" ht="20.25">
      <c r="A47" s="7"/>
      <c r="B47" s="7" t="s">
        <v>51</v>
      </c>
      <c r="C47" s="8"/>
      <c r="D47" s="8"/>
      <c r="E47" s="8"/>
      <c r="F47" s="8"/>
      <c r="G47" s="8"/>
    </row>
    <row r="48" spans="1:8" ht="20.25">
      <c r="A48" s="7"/>
      <c r="B48" s="7" t="s">
        <v>52</v>
      </c>
      <c r="C48" s="8"/>
      <c r="D48" s="8"/>
      <c r="E48" s="8"/>
      <c r="F48" s="8"/>
      <c r="G48" s="8"/>
    </row>
    <row r="49" spans="1:7" ht="20.25">
      <c r="A49" s="7"/>
      <c r="B49" s="7" t="s">
        <v>53</v>
      </c>
      <c r="C49" s="8"/>
      <c r="D49" s="8"/>
      <c r="E49" s="8"/>
      <c r="F49" s="8"/>
      <c r="G49" s="8"/>
    </row>
    <row r="50" spans="1:7" ht="20.25">
      <c r="A50" s="7"/>
      <c r="B50" s="7" t="s">
        <v>54</v>
      </c>
      <c r="C50" s="8"/>
      <c r="D50" s="8"/>
      <c r="E50" s="8"/>
      <c r="F50" s="8"/>
      <c r="G50" s="8"/>
    </row>
    <row r="51" spans="1:7" ht="20.25">
      <c r="A51" s="7"/>
      <c r="B51" s="7" t="s">
        <v>55</v>
      </c>
      <c r="C51" s="8"/>
      <c r="D51" s="8"/>
      <c r="E51" s="8"/>
      <c r="F51" s="8"/>
      <c r="G51" s="8"/>
    </row>
    <row r="52" spans="1:7" ht="20.25">
      <c r="A52" s="7"/>
      <c r="B52" s="7" t="s">
        <v>56</v>
      </c>
      <c r="C52" s="8"/>
      <c r="D52" s="8"/>
      <c r="E52" s="8"/>
      <c r="F52" s="8"/>
      <c r="G52" s="8"/>
    </row>
    <row r="53" spans="1:7" ht="20.25">
      <c r="A53" s="11"/>
      <c r="B53" s="11" t="s">
        <v>57</v>
      </c>
      <c r="C53" s="12"/>
      <c r="D53" s="12"/>
      <c r="E53" s="12"/>
      <c r="F53" s="12"/>
      <c r="G53" s="12"/>
    </row>
    <row r="54" spans="1:7" ht="20.25">
      <c r="A54" s="13"/>
      <c r="B54" s="14" t="s">
        <v>8</v>
      </c>
      <c r="C54" s="15">
        <f>SUM(C7:C53)</f>
        <v>8483776</v>
      </c>
      <c r="D54" s="15">
        <f>SUM(D7:D53)</f>
        <v>2931081</v>
      </c>
      <c r="E54" s="15">
        <f>SUM(E7:E53)</f>
        <v>2679206</v>
      </c>
      <c r="F54" s="15">
        <f>SUM(F7:F53)</f>
        <v>986261</v>
      </c>
      <c r="G54" s="15">
        <f>SUM(G7:G53)</f>
        <v>15080324</v>
      </c>
    </row>
    <row r="56" spans="1:7" ht="20.25">
      <c r="A56" s="16"/>
      <c r="B56" s="17" t="s">
        <v>82</v>
      </c>
      <c r="C56" s="16"/>
      <c r="D56" s="16"/>
      <c r="E56" s="16"/>
      <c r="F56" s="16"/>
      <c r="G56" s="16"/>
    </row>
    <row r="57" spans="1:7" ht="20.25">
      <c r="A57" s="16"/>
      <c r="B57" s="17" t="s">
        <v>81</v>
      </c>
      <c r="C57" s="16"/>
      <c r="D57" s="16"/>
      <c r="E57" s="16"/>
      <c r="F57" s="16"/>
      <c r="G57" s="16"/>
    </row>
    <row r="58" spans="1:7" ht="20.25">
      <c r="A58" s="16"/>
      <c r="B58" s="18" t="s">
        <v>83</v>
      </c>
      <c r="C58" s="19" t="s">
        <v>58</v>
      </c>
      <c r="D58" s="20">
        <f>G54*100/B59</f>
        <v>30.692862231087048</v>
      </c>
      <c r="E58" s="16"/>
      <c r="F58" s="16"/>
      <c r="G58" s="16"/>
    </row>
    <row r="59" spans="1:7" ht="20.25">
      <c r="A59" s="16"/>
      <c r="B59" s="21">
        <v>49133000</v>
      </c>
      <c r="C59" s="16"/>
      <c r="D59" s="16"/>
      <c r="E59" s="16"/>
      <c r="F59" s="16"/>
      <c r="G59" s="16"/>
    </row>
  </sheetData>
  <mergeCells count="8">
    <mergeCell ref="A4:A5"/>
    <mergeCell ref="B4:B5"/>
    <mergeCell ref="D4:D5"/>
    <mergeCell ref="E4:E5"/>
    <mergeCell ref="A1:G1"/>
    <mergeCell ref="A2:G2"/>
    <mergeCell ref="A3:G3"/>
    <mergeCell ref="F4:F5"/>
  </mergeCells>
  <pageMargins left="0.31496062992125984" right="0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topLeftCell="A4" workbookViewId="0">
      <selection activeCell="C12" sqref="C12"/>
    </sheetView>
  </sheetViews>
  <sheetFormatPr defaultRowHeight="24.75"/>
  <cols>
    <col min="1" max="1" width="6.625" style="25" customWidth="1"/>
    <col min="2" max="2" width="43.125" style="25" customWidth="1"/>
    <col min="3" max="3" width="15" style="28" customWidth="1"/>
    <col min="4" max="4" width="11.125" style="25" customWidth="1"/>
    <col min="5" max="8" width="9" style="25"/>
    <col min="9" max="9" width="17" style="25" customWidth="1"/>
    <col min="10" max="10" width="14.875" style="25" customWidth="1"/>
    <col min="11" max="11" width="11.625" style="25" customWidth="1"/>
    <col min="12" max="16384" width="9" style="25"/>
  </cols>
  <sheetData>
    <row r="1" spans="1:11">
      <c r="A1" s="61" t="s">
        <v>61</v>
      </c>
      <c r="B1" s="61"/>
      <c r="C1" s="61"/>
      <c r="D1" s="61"/>
    </row>
    <row r="2" spans="1:11">
      <c r="A2" s="61" t="s">
        <v>62</v>
      </c>
      <c r="B2" s="61"/>
      <c r="C2" s="61"/>
      <c r="D2" s="61"/>
    </row>
    <row r="3" spans="1:11">
      <c r="A3" s="62" t="s">
        <v>3</v>
      </c>
      <c r="B3" s="62" t="s">
        <v>63</v>
      </c>
      <c r="C3" s="32" t="s">
        <v>64</v>
      </c>
      <c r="D3" s="62" t="s">
        <v>65</v>
      </c>
    </row>
    <row r="4" spans="1:11">
      <c r="A4" s="62"/>
      <c r="B4" s="62"/>
      <c r="C4" s="33" t="s">
        <v>10</v>
      </c>
      <c r="D4" s="62"/>
    </row>
    <row r="5" spans="1:11">
      <c r="A5" s="34">
        <v>1</v>
      </c>
      <c r="B5" s="35" t="s">
        <v>66</v>
      </c>
      <c r="C5" s="36"/>
      <c r="D5" s="37"/>
    </row>
    <row r="6" spans="1:11">
      <c r="A6" s="38"/>
      <c r="B6" s="39" t="s">
        <v>74</v>
      </c>
      <c r="C6" s="40">
        <v>78000</v>
      </c>
      <c r="D6" s="41"/>
    </row>
    <row r="7" spans="1:11">
      <c r="A7" s="38"/>
      <c r="B7" s="39" t="s">
        <v>69</v>
      </c>
      <c r="C7" s="40">
        <v>65000</v>
      </c>
      <c r="D7" s="41"/>
    </row>
    <row r="8" spans="1:11">
      <c r="A8" s="38"/>
      <c r="B8" s="39" t="s">
        <v>70</v>
      </c>
      <c r="C8" s="40">
        <v>47500</v>
      </c>
      <c r="D8" s="41"/>
    </row>
    <row r="9" spans="1:11">
      <c r="A9" s="38"/>
      <c r="B9" s="39" t="s">
        <v>71</v>
      </c>
      <c r="C9" s="40">
        <v>75000</v>
      </c>
      <c r="D9" s="41"/>
    </row>
    <row r="10" spans="1:11">
      <c r="A10" s="38"/>
      <c r="B10" s="39" t="s">
        <v>72</v>
      </c>
      <c r="C10" s="40">
        <v>40000</v>
      </c>
      <c r="D10" s="41"/>
    </row>
    <row r="11" spans="1:11">
      <c r="A11" s="38"/>
      <c r="B11" s="39" t="s">
        <v>75</v>
      </c>
      <c r="C11" s="40">
        <v>10000</v>
      </c>
      <c r="D11" s="41"/>
    </row>
    <row r="12" spans="1:11">
      <c r="A12" s="42">
        <v>2</v>
      </c>
      <c r="B12" s="43" t="s">
        <v>67</v>
      </c>
      <c r="C12" s="44"/>
      <c r="D12" s="41"/>
    </row>
    <row r="13" spans="1:11">
      <c r="A13" s="38"/>
      <c r="B13" s="39" t="s">
        <v>76</v>
      </c>
      <c r="C13" s="44">
        <v>729000</v>
      </c>
      <c r="D13" s="41"/>
    </row>
    <row r="14" spans="1:11">
      <c r="A14" s="42">
        <v>3</v>
      </c>
      <c r="B14" s="43" t="s">
        <v>68</v>
      </c>
      <c r="C14" s="44"/>
      <c r="D14" s="41"/>
    </row>
    <row r="15" spans="1:11">
      <c r="A15" s="46"/>
      <c r="B15" s="47" t="s">
        <v>73</v>
      </c>
      <c r="C15" s="48">
        <v>12000</v>
      </c>
      <c r="D15" s="41"/>
    </row>
    <row r="16" spans="1:11">
      <c r="A16" s="59" t="s">
        <v>8</v>
      </c>
      <c r="B16" s="60"/>
      <c r="C16" s="31">
        <f>SUM(C6:C15)</f>
        <v>1056500</v>
      </c>
      <c r="D16" s="49"/>
      <c r="H16" s="26"/>
      <c r="I16" s="29"/>
      <c r="J16" s="27"/>
      <c r="K16" s="30"/>
    </row>
    <row r="17" spans="1:11">
      <c r="A17" s="59" t="s">
        <v>77</v>
      </c>
      <c r="B17" s="60"/>
      <c r="C17" s="31">
        <v>22515480</v>
      </c>
      <c r="D17" s="41"/>
      <c r="H17" s="26"/>
      <c r="I17" s="29"/>
      <c r="J17" s="27"/>
      <c r="K17" s="30"/>
    </row>
    <row r="18" spans="1:11">
      <c r="A18" s="59" t="s">
        <v>58</v>
      </c>
      <c r="B18" s="60"/>
      <c r="C18" s="31">
        <f>C16*100/22515480</f>
        <v>4.6923272344182756</v>
      </c>
      <c r="D18" s="45"/>
      <c r="H18" s="26"/>
      <c r="I18" s="29"/>
      <c r="J18" s="27"/>
      <c r="K18" s="30"/>
    </row>
    <row r="19" spans="1:11">
      <c r="H19" s="26"/>
      <c r="I19" s="29"/>
      <c r="J19" s="27"/>
      <c r="K19" s="30"/>
    </row>
    <row r="20" spans="1:11">
      <c r="H20" s="26"/>
      <c r="I20" s="29"/>
      <c r="J20" s="27"/>
      <c r="K20" s="30"/>
    </row>
    <row r="21" spans="1:11">
      <c r="H21" s="26"/>
      <c r="I21" s="29"/>
      <c r="J21" s="27"/>
      <c r="K21" s="30"/>
    </row>
    <row r="22" spans="1:11">
      <c r="H22" s="26"/>
      <c r="I22" s="29"/>
      <c r="J22" s="27"/>
      <c r="K22" s="30"/>
    </row>
    <row r="23" spans="1:11">
      <c r="H23" s="26"/>
      <c r="I23" s="29"/>
      <c r="J23" s="27"/>
      <c r="K23" s="30"/>
    </row>
    <row r="24" spans="1:11">
      <c r="H24" s="27"/>
      <c r="I24" s="29"/>
      <c r="J24" s="29"/>
      <c r="K24" s="30"/>
    </row>
    <row r="25" spans="1:11">
      <c r="H25" s="27"/>
      <c r="I25" s="29"/>
      <c r="J25" s="29"/>
      <c r="K25" s="30"/>
    </row>
    <row r="26" spans="1:11">
      <c r="H26" s="27"/>
      <c r="I26" s="29"/>
      <c r="J26" s="29"/>
      <c r="K26" s="30"/>
    </row>
  </sheetData>
  <mergeCells count="8">
    <mergeCell ref="A17:B17"/>
    <mergeCell ref="A18:B18"/>
    <mergeCell ref="A1:D1"/>
    <mergeCell ref="A2:D2"/>
    <mergeCell ref="B3:B4"/>
    <mergeCell ref="D3:D4"/>
    <mergeCell ref="A3:A4"/>
    <mergeCell ref="A16:B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2018-08-28T04:31:36Z</cp:lastPrinted>
  <dcterms:created xsi:type="dcterms:W3CDTF">2016-08-01T07:50:38Z</dcterms:created>
  <dcterms:modified xsi:type="dcterms:W3CDTF">2018-08-28T04:35:30Z</dcterms:modified>
</cp:coreProperties>
</file>